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60" yWindow="570" windowWidth="18675" windowHeight="7410"/>
  </bookViews>
  <sheets>
    <sheet name="Cash Flow Statement" sheetId="1" r:id="rId1"/>
  </sheets>
  <definedNames>
    <definedName name="FiscalYearStartDate">'Cash Flow Statement'!$B$4</definedName>
  </definedNames>
  <calcPr calcId="152511"/>
</workbook>
</file>

<file path=xl/calcChain.xml><?xml version="1.0" encoding="utf-8"?>
<calcChain xmlns="http://schemas.openxmlformats.org/spreadsheetml/2006/main">
  <c r="E6" i="1" l="1"/>
  <c r="R6" i="1" l="1"/>
  <c r="F45" i="1"/>
  <c r="G45" i="1"/>
  <c r="H45" i="1"/>
  <c r="D13" i="1"/>
  <c r="D45" i="1"/>
  <c r="D47" i="1"/>
  <c r="E13" i="1"/>
  <c r="E45" i="1"/>
  <c r="I45" i="1"/>
  <c r="J45" i="1"/>
  <c r="K45" i="1"/>
  <c r="L45" i="1"/>
  <c r="M45" i="1"/>
  <c r="N45" i="1"/>
  <c r="O45" i="1"/>
  <c r="P3" i="1"/>
  <c r="O3" i="1"/>
  <c r="N3" i="1"/>
  <c r="M3" i="1"/>
  <c r="L3" i="1"/>
  <c r="K3" i="1"/>
  <c r="J3" i="1"/>
  <c r="I3" i="1"/>
  <c r="H3" i="1"/>
  <c r="G3" i="1"/>
  <c r="F3" i="1"/>
  <c r="E3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E4" i="1"/>
  <c r="F4" i="1"/>
  <c r="G4" i="1"/>
  <c r="H4" i="1"/>
  <c r="I4" i="1"/>
  <c r="J4" i="1"/>
  <c r="K4" i="1"/>
  <c r="L4" i="1"/>
  <c r="M4" i="1"/>
  <c r="N4" i="1"/>
  <c r="O4" i="1"/>
  <c r="P4" i="1"/>
  <c r="P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R42" i="1"/>
  <c r="R41" i="1"/>
  <c r="R40" i="1"/>
  <c r="R39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17" i="1"/>
  <c r="R16" i="1"/>
  <c r="R9" i="1"/>
  <c r="R13" i="1" s="1"/>
  <c r="R10" i="1"/>
  <c r="R11" i="1"/>
  <c r="R12" i="1"/>
  <c r="R44" i="1"/>
  <c r="E47" i="1" l="1"/>
  <c r="R36" i="1"/>
  <c r="R45" i="1"/>
  <c r="R47" i="1" s="1"/>
  <c r="F6" i="1" l="1"/>
  <c r="F13" i="1" s="1"/>
  <c r="F47" i="1" s="1"/>
  <c r="G6" i="1" l="1"/>
  <c r="G13" i="1" s="1"/>
  <c r="G47" i="1" s="1"/>
  <c r="H6" i="1" s="1"/>
  <c r="H13" i="1" s="1"/>
  <c r="H47" i="1" s="1"/>
  <c r="I6" i="1" s="1"/>
  <c r="I13" i="1" s="1"/>
  <c r="I47" i="1" s="1"/>
  <c r="J6" i="1" s="1"/>
  <c r="J13" i="1" s="1"/>
  <c r="J47" i="1" s="1"/>
  <c r="K6" i="1" s="1"/>
  <c r="K13" i="1" s="1"/>
  <c r="K47" i="1" s="1"/>
  <c r="L6" i="1" s="1"/>
  <c r="L13" i="1" s="1"/>
  <c r="L47" i="1" s="1"/>
  <c r="M6" i="1" s="1"/>
  <c r="M13" i="1" s="1"/>
  <c r="M47" i="1" s="1"/>
  <c r="N6" i="1" s="1"/>
  <c r="N13" i="1" s="1"/>
  <c r="N47" i="1" s="1"/>
  <c r="O6" i="1" s="1"/>
  <c r="O13" i="1" s="1"/>
  <c r="O47" i="1" s="1"/>
  <c r="P6" i="1" s="1"/>
  <c r="P13" i="1" s="1"/>
  <c r="P47" i="1" s="1"/>
  <c r="Q6" i="1" s="1"/>
</calcChain>
</file>

<file path=xl/sharedStrings.xml><?xml version="1.0" encoding="utf-8"?>
<sst xmlns="http://schemas.openxmlformats.org/spreadsheetml/2006/main" count="44" uniqueCount="39">
  <si>
    <t>Cash on Hand (beginning of month)</t>
  </si>
  <si>
    <t>Cash Sales</t>
  </si>
  <si>
    <t>Collections fm CR accounts</t>
  </si>
  <si>
    <t>Loan/ other cash inj.</t>
  </si>
  <si>
    <t>Total Cash Available (before cash out)</t>
  </si>
  <si>
    <t>Advertising</t>
  </si>
  <si>
    <t>Insurance</t>
  </si>
  <si>
    <t>Miscellaneous</t>
  </si>
  <si>
    <t>Other startup costs</t>
  </si>
  <si>
    <t>Cash Position (end of month)</t>
  </si>
  <si>
    <t>Total</t>
  </si>
  <si>
    <t>Cash Receipts</t>
  </si>
  <si>
    <t>Cash Paid Out</t>
  </si>
  <si>
    <t>Cash Paid Out (Non P&amp;L)</t>
  </si>
  <si>
    <t>Total Cash Paid Out</t>
  </si>
  <si>
    <t>Fiscal year begins:</t>
  </si>
  <si>
    <t>EST</t>
  </si>
  <si>
    <t>Item EST</t>
  </si>
  <si>
    <r>
      <t xml:space="preserve">Cash Flow </t>
    </r>
    <r>
      <rPr>
        <b/>
        <sz val="28"/>
        <color theme="1" tint="0.14999847407452621"/>
        <rFont val="Franklin Gothic Medium"/>
        <family val="2"/>
        <scheme val="major"/>
      </rPr>
      <t>Statement</t>
    </r>
  </si>
  <si>
    <t>(Pre) Startup</t>
  </si>
  <si>
    <t>Reserve and/or escrow</t>
  </si>
  <si>
    <t>Owners' withdrawal</t>
  </si>
  <si>
    <t xml:space="preserve"> Staff </t>
  </si>
  <si>
    <t>Officer's salary</t>
  </si>
  <si>
    <t>Taxes &amp; Fica</t>
  </si>
  <si>
    <r>
      <t>Rent</t>
    </r>
    <r>
      <rPr>
        <vertAlign val="superscript"/>
        <sz val="10"/>
        <rFont val="Arial"/>
        <family val="2"/>
      </rPr>
      <t>1</t>
    </r>
  </si>
  <si>
    <t>Building Insurance</t>
  </si>
  <si>
    <t>Maintenance &amp; Repair</t>
  </si>
  <si>
    <r>
      <t>Utilities</t>
    </r>
    <r>
      <rPr>
        <vertAlign val="superscript"/>
        <sz val="10"/>
        <rFont val="Arial"/>
        <family val="2"/>
      </rPr>
      <t>2</t>
    </r>
  </si>
  <si>
    <t>Exterior maintenance</t>
  </si>
  <si>
    <t>Facility Upgrades</t>
  </si>
  <si>
    <t>Auto</t>
  </si>
  <si>
    <r>
      <t>Bank Fee</t>
    </r>
    <r>
      <rPr>
        <vertAlign val="superscript"/>
        <sz val="10"/>
        <rFont val="Arial"/>
        <family val="2"/>
      </rPr>
      <t>3</t>
    </r>
  </si>
  <si>
    <r>
      <t>Real Estate Tax</t>
    </r>
    <r>
      <rPr>
        <vertAlign val="superscript"/>
        <sz val="10"/>
        <rFont val="Arial"/>
        <family val="2"/>
      </rPr>
      <t>3</t>
    </r>
  </si>
  <si>
    <r>
      <t>Professional Fees</t>
    </r>
    <r>
      <rPr>
        <vertAlign val="superscript"/>
        <sz val="10"/>
        <rFont val="Arial"/>
        <family val="2"/>
      </rPr>
      <t>3</t>
    </r>
  </si>
  <si>
    <r>
      <t>Phone and Cable</t>
    </r>
    <r>
      <rPr>
        <vertAlign val="superscript"/>
        <sz val="10"/>
        <rFont val="Arial"/>
        <family val="2"/>
      </rPr>
      <t>3</t>
    </r>
  </si>
  <si>
    <t>SBA Loan payment: $527k;20Y: 5.5%</t>
  </si>
  <si>
    <t>Bank Loan payment: $850K; 20Y; 6%</t>
  </si>
  <si>
    <t>Gas &amp;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</si>
</sst>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mmm"/>
    <numFmt numFmtId="165" formatCode="dd"/>
    <numFmt numFmtId="166" formatCode="0_);\-0_)"/>
    <numFmt numFmtId="167" formatCode="_(&quot;$&quot;* #,##0_);_(&quot;$&quot;* \(#,##0\);_(&quot;$&quot;* &quot;-&quot;??_);_(@_)"/>
    <numFmt numFmtId="168" formatCode="&quot;$&quot;#,##0"/>
  </numFmts>
  <fonts count="18" x14ac:knownFonts="1">
    <font>
      <sz val="10"/>
      <color theme="1" tint="0.14996795556505021"/>
      <name val="Franklin Gothic Medium"/>
      <family val="2"/>
      <scheme val="minor"/>
    </font>
    <font>
      <b/>
      <sz val="11"/>
      <color theme="4" tint="-0.249977111117893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sz val="9"/>
      <color theme="1" tint="0.14999847407452621"/>
      <name val="Franklin Gothic Medium"/>
      <family val="2"/>
      <scheme val="minor"/>
    </font>
    <font>
      <b/>
      <sz val="12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28"/>
      <color theme="1" tint="0.14999847407452621"/>
      <name val="Franklin Gothic Medium"/>
      <family val="2"/>
      <scheme val="major"/>
    </font>
    <font>
      <b/>
      <sz val="12"/>
      <color theme="1" tint="0.14999847407452621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sz val="14"/>
      <color theme="1" tint="0.14975432599871821"/>
      <name val="Franklin Gothic Medium"/>
      <family val="2"/>
      <scheme val="major"/>
    </font>
    <font>
      <sz val="10"/>
      <color theme="1" tint="0.499984740745262"/>
      <name val="Franklin Gothic Medium"/>
      <family val="2"/>
      <scheme val="minor"/>
    </font>
    <font>
      <sz val="10"/>
      <name val="Arial"/>
    </font>
    <font>
      <sz val="10"/>
      <color theme="1"/>
      <name val="Franklin Gothic Medium"/>
      <scheme val="minor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2" fillId="3" borderId="10" applyFont="0" applyAlignment="0">
      <alignment vertical="center"/>
    </xf>
    <xf numFmtId="164" fontId="8" fillId="0" borderId="2">
      <alignment horizontal="right" vertical="center" wrapText="1" indent="1"/>
    </xf>
    <xf numFmtId="44" fontId="14" fillId="0" borderId="0" applyFont="0" applyFill="0" applyBorder="0" applyAlignment="0" applyProtection="0"/>
    <xf numFmtId="0" fontId="16" fillId="0" borderId="0"/>
  </cellStyleXfs>
  <cellXfs count="60">
    <xf numFmtId="0" fontId="0" fillId="0" borderId="0" xfId="0">
      <alignment vertical="center"/>
    </xf>
    <xf numFmtId="0" fontId="0" fillId="0" borderId="0" xfId="0" applyFill="1" applyBorder="1">
      <alignment vertical="center"/>
    </xf>
    <xf numFmtId="14" fontId="2" fillId="0" borderId="0" xfId="0" applyNumberFormat="1" applyFont="1" applyBorder="1" applyAlignment="1">
      <alignment horizontal="left" vertical="center" indent="1"/>
    </xf>
    <xf numFmtId="0" fontId="5" fillId="0" borderId="1" xfId="1" applyBorder="1"/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vertical="center"/>
    </xf>
    <xf numFmtId="3" fontId="3" fillId="0" borderId="2" xfId="0" applyNumberFormat="1" applyFont="1" applyFill="1" applyBorder="1" applyAlignment="1">
      <alignment horizontal="right" wrapText="1" indent="1"/>
    </xf>
    <xf numFmtId="3" fontId="4" fillId="0" borderId="2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wrapText="1" indent="1"/>
    </xf>
    <xf numFmtId="164" fontId="7" fillId="2" borderId="7" xfId="0" applyNumberFormat="1" applyFont="1" applyFill="1" applyBorder="1" applyAlignment="1">
      <alignment horizontal="right" vertical="center" wrapText="1" indent="1"/>
    </xf>
    <xf numFmtId="165" fontId="3" fillId="2" borderId="7" xfId="0" applyNumberFormat="1" applyFont="1" applyFill="1" applyBorder="1" applyAlignment="1">
      <alignment horizontal="right" wrapText="1" indent="1"/>
    </xf>
    <xf numFmtId="0" fontId="0" fillId="2" borderId="9" xfId="0" applyFill="1" applyBorder="1">
      <alignment vertical="center"/>
    </xf>
    <xf numFmtId="165" fontId="2" fillId="0" borderId="3" xfId="0" applyNumberFormat="1" applyFont="1" applyFill="1" applyBorder="1" applyAlignment="1">
      <alignment horizontal="right" wrapText="1" indent="1"/>
    </xf>
    <xf numFmtId="164" fontId="8" fillId="0" borderId="2" xfId="6">
      <alignment horizontal="right" vertical="center" wrapText="1" indent="1"/>
    </xf>
    <xf numFmtId="0" fontId="12" fillId="0" borderId="0" xfId="2" applyFont="1"/>
    <xf numFmtId="167" fontId="0" fillId="0" borderId="12" xfId="7" applyNumberFormat="1" applyFont="1" applyFill="1" applyBorder="1"/>
    <xf numFmtId="4" fontId="2" fillId="0" borderId="0" xfId="0" applyNumberFormat="1" applyFont="1" applyBorder="1" applyAlignment="1">
      <alignment horizontal="left" vertical="center" indent="1"/>
    </xf>
    <xf numFmtId="4" fontId="0" fillId="0" borderId="0" xfId="0" applyNumberFormat="1">
      <alignment vertical="center"/>
    </xf>
    <xf numFmtId="4" fontId="2" fillId="0" borderId="0" xfId="0" applyNumberFormat="1" applyFont="1" applyFill="1" applyBorder="1" applyAlignment="1">
      <alignment horizontal="right" wrapText="1" indent="1"/>
    </xf>
    <xf numFmtId="4" fontId="3" fillId="0" borderId="0" xfId="0" applyNumberFormat="1" applyFont="1" applyFill="1" applyBorder="1" applyAlignment="1">
      <alignment horizontal="right" wrapText="1" indent="1"/>
    </xf>
    <xf numFmtId="4" fontId="3" fillId="2" borderId="6" xfId="0" applyNumberFormat="1" applyFont="1" applyFill="1" applyBorder="1" applyAlignment="1">
      <alignment horizontal="right" wrapText="1" indent="1"/>
    </xf>
    <xf numFmtId="4" fontId="0" fillId="0" borderId="0" xfId="0" applyNumberFormat="1" applyFill="1" applyBorder="1">
      <alignment vertical="center"/>
    </xf>
    <xf numFmtId="168" fontId="9" fillId="0" borderId="11" xfId="2" applyNumberFormat="1" applyFill="1" applyBorder="1" applyAlignment="1">
      <alignment horizontal="left" vertical="center"/>
    </xf>
    <xf numFmtId="168" fontId="0" fillId="0" borderId="0" xfId="0" applyNumberFormat="1">
      <alignment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2" fillId="2" borderId="7" xfId="0" applyNumberFormat="1" applyFont="1" applyFill="1" applyBorder="1" applyAlignment="1">
      <alignment horizontal="right"/>
    </xf>
    <xf numFmtId="168" fontId="1" fillId="0" borderId="10" xfId="0" applyNumberFormat="1" applyFont="1" applyFill="1" applyBorder="1">
      <alignment vertical="center"/>
    </xf>
    <xf numFmtId="168" fontId="0" fillId="2" borderId="6" xfId="0" applyNumberFormat="1" applyFill="1" applyBorder="1">
      <alignment vertical="center"/>
    </xf>
    <xf numFmtId="168" fontId="9" fillId="0" borderId="0" xfId="2" applyNumberFormat="1" applyAlignment="1">
      <alignment vertical="center"/>
    </xf>
    <xf numFmtId="168" fontId="13" fillId="0" borderId="0" xfId="0" applyNumberFormat="1" applyFont="1" applyAlignment="1">
      <alignment horizontal="left" vertical="center" indent="1"/>
    </xf>
    <xf numFmtId="168" fontId="0" fillId="0" borderId="0" xfId="0" applyNumberFormat="1" applyAlignment="1">
      <alignment horizontal="right" vertical="center"/>
    </xf>
    <xf numFmtId="168" fontId="0" fillId="0" borderId="12" xfId="7" applyNumberFormat="1" applyFont="1" applyFill="1" applyBorder="1"/>
    <xf numFmtId="168" fontId="0" fillId="2" borderId="5" xfId="0" applyNumberFormat="1" applyFill="1" applyBorder="1">
      <alignment vertical="center"/>
    </xf>
    <xf numFmtId="168" fontId="15" fillId="0" borderId="0" xfId="0" applyNumberFormat="1" applyFont="1" applyAlignment="1">
      <alignment horizontal="left" vertical="center"/>
    </xf>
    <xf numFmtId="168" fontId="0" fillId="2" borderId="4" xfId="0" applyNumberFormat="1" applyFill="1" applyBorder="1">
      <alignment vertical="center"/>
    </xf>
    <xf numFmtId="168" fontId="9" fillId="3" borderId="11" xfId="2" applyNumberFormat="1" applyFill="1" applyBorder="1" applyAlignment="1">
      <alignment horizontal="left" vertical="center"/>
    </xf>
    <xf numFmtId="168" fontId="0" fillId="2" borderId="0" xfId="0" applyNumberFormat="1" applyFill="1">
      <alignment vertical="center"/>
    </xf>
    <xf numFmtId="168" fontId="2" fillId="3" borderId="10" xfId="5" applyNumberFormat="1" applyFont="1" applyAlignment="1">
      <alignment vertical="center"/>
    </xf>
    <xf numFmtId="168" fontId="2" fillId="2" borderId="8" xfId="0" applyNumberFormat="1" applyFont="1" applyFill="1" applyBorder="1" applyAlignment="1">
      <alignment vertical="center"/>
    </xf>
    <xf numFmtId="168" fontId="0" fillId="0" borderId="10" xfId="0" applyNumberFormat="1" applyBorder="1">
      <alignment vertical="center"/>
    </xf>
    <xf numFmtId="168" fontId="9" fillId="0" borderId="0" xfId="2" applyNumberFormat="1" applyAlignment="1">
      <alignment horizontal="left"/>
    </xf>
    <xf numFmtId="168" fontId="13" fillId="0" borderId="0" xfId="0" applyNumberFormat="1" applyFont="1" applyFill="1" applyBorder="1" applyAlignment="1">
      <alignment horizontal="left" vertical="center" indent="1"/>
    </xf>
    <xf numFmtId="168" fontId="0" fillId="0" borderId="0" xfId="0" applyNumberFormat="1" applyFont="1" applyFill="1" applyBorder="1" applyAlignment="1">
      <alignment horizontal="right" vertical="center"/>
    </xf>
    <xf numFmtId="168" fontId="0" fillId="2" borderId="6" xfId="0" applyNumberFormat="1" applyFont="1" applyFill="1" applyBorder="1">
      <alignment vertical="center"/>
    </xf>
    <xf numFmtId="168" fontId="0" fillId="0" borderId="0" xfId="0" applyNumberFormat="1" applyFont="1" applyFill="1" applyBorder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2" borderId="6" xfId="0" applyNumberFormat="1" applyFill="1" applyBorder="1" applyAlignment="1">
      <alignment vertical="center"/>
    </xf>
    <xf numFmtId="168" fontId="0" fillId="2" borderId="6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/>
    <xf numFmtId="168" fontId="2" fillId="3" borderId="10" xfId="5" applyNumberFormat="1" applyFont="1" applyBorder="1" applyAlignment="1">
      <alignment vertical="center"/>
    </xf>
    <xf numFmtId="168" fontId="1" fillId="0" borderId="11" xfId="0" applyNumberFormat="1" applyFont="1" applyFill="1" applyBorder="1" applyAlignment="1"/>
    <xf numFmtId="167" fontId="0" fillId="0" borderId="12" xfId="7" applyNumberFormat="1" applyFont="1" applyBorder="1"/>
    <xf numFmtId="0" fontId="16" fillId="0" borderId="0" xfId="8"/>
    <xf numFmtId="0" fontId="16" fillId="0" borderId="0" xfId="8" applyFill="1"/>
    <xf numFmtId="0" fontId="16" fillId="0" borderId="0" xfId="8" applyFont="1"/>
    <xf numFmtId="168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Fill="1" applyBorder="1" applyAlignment="1">
      <alignment horizontal="center" vertical="center"/>
    </xf>
  </cellXfs>
  <cellStyles count="9">
    <cellStyle name="Currency 3" xfId="7"/>
    <cellStyle name="Heading 1" xfId="2" builtinId="16" customBuiltin="1"/>
    <cellStyle name="Heading 2" xfId="3" builtinId="17" customBuiltin="1"/>
    <cellStyle name="Heading 3" xfId="4" builtinId="18" customBuiltin="1"/>
    <cellStyle name="Month" xfId="6"/>
    <cellStyle name="Normal" xfId="0" builtinId="0" customBuiltin="1"/>
    <cellStyle name="Normal 3" xfId="8"/>
    <cellStyle name="Title" xfId="1" builtinId="15" customBuiltin="1"/>
    <cellStyle name="Totals" xfId="5"/>
  </cellStyles>
  <dxfs count="135"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theme="0"/>
        </patternFill>
      </fill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8" formatCode="&quot;$&quot;#,##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numFmt numFmtId="168" formatCode="&quot;$&quot;#,##0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</dxf>
    <dxf>
      <numFmt numFmtId="168" formatCode="&quot;$&quot;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theme="0"/>
        </patternFill>
      </fill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_(&quot;$&quot;* #,##0_);_(&quot;$&quot;* \(#,##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8" formatCode="&quot;$&quot;#,##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numFmt numFmtId="168" formatCode="&quot;$&quot;#,##0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8" formatCode="&quot;$&quot;#,##0"/>
      <fill>
        <patternFill>
          <fgColor indexed="64"/>
          <bgColor theme="0"/>
        </patternFill>
      </fill>
      <border diagonalUp="0" diagonalDown="0">
        <left/>
        <right/>
        <top style="thin">
          <color theme="0"/>
        </top>
        <bottom style="thin">
          <color theme="0"/>
        </bottom>
      </border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</dxf>
    <dxf>
      <numFmt numFmtId="168" formatCode="&quot;$&quot;#,##0"/>
      <alignment horizontal="right" vertical="center" textRotation="0" wrapText="0" indent="0" justifyLastLine="0" shrinkToFit="0" readingOrder="0"/>
    </dxf>
    <dxf>
      <numFmt numFmtId="168" formatCode="&quot;$&quot;#,##0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numFmt numFmtId="168" formatCode="&quot;$&quot;#,##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numFmt numFmtId="168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numFmt numFmtId="168" formatCode="&quot;$&quot;#,##0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34"/>
      <tableStyleElement type="headerRow" dxfId="133"/>
      <tableStyleElement type="totalRow" dxfId="132"/>
      <tableStyleElement type="firstColumn" dxfId="131"/>
      <tableStyleElement type="lastColumn" dxfId="130"/>
      <tableStyleElement type="firstTotalCell" dxfId="129"/>
      <tableStyleElement type="lastTotalCell" dxfId="1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shReceipts" displayName="CashReceipts" ref="B9:S12" headerRowCount="0" totalsRowCount="1" headerRowDxfId="124" dataDxfId="123" totalsRowDxfId="122">
  <tableColumns count="18">
    <tableColumn id="1" name="Items" totalsRowLabel="Total" headerRowDxfId="121" dataDxfId="120" totalsRowDxfId="119"/>
    <tableColumn id="17" name="Column2" headerRowDxfId="118" dataDxfId="117" totalsRowDxfId="116"/>
    <tableColumn id="2" name="Period 0" totalsRowFunction="sum" dataDxfId="115" totalsRowDxfId="114"/>
    <tableColumn id="3" name="Period 1" totalsRowFunction="sum" dataDxfId="113" totalsRowDxfId="112"/>
    <tableColumn id="4" name="Period 2" totalsRowFunction="sum" dataDxfId="111" totalsRowDxfId="110"/>
    <tableColumn id="5" name="Period 3" totalsRowFunction="sum" dataDxfId="109" totalsRowDxfId="108"/>
    <tableColumn id="6" name="Period 4" totalsRowFunction="sum" dataDxfId="107" totalsRowDxfId="106"/>
    <tableColumn id="7" name="Period 5" totalsRowFunction="sum" dataDxfId="105" totalsRowDxfId="104"/>
    <tableColumn id="8" name="Period 6" totalsRowFunction="sum" dataDxfId="103" totalsRowDxfId="102"/>
    <tableColumn id="9" name="Period 7" totalsRowFunction="sum" dataDxfId="101" totalsRowDxfId="100"/>
    <tableColumn id="10" name="Period 8" totalsRowFunction="sum" dataDxfId="99" totalsRowDxfId="98"/>
    <tableColumn id="11" name="Period 9" totalsRowFunction="sum" dataDxfId="97" totalsRowDxfId="96"/>
    <tableColumn id="12" name="Period 10" totalsRowFunction="sum" dataDxfId="95" totalsRowDxfId="94"/>
    <tableColumn id="13" name="Period 11" totalsRowFunction="sum" dataDxfId="93" totalsRowDxfId="92"/>
    <tableColumn id="14" name="Period 12" totalsRowFunction="sum" dataDxfId="91" totalsRowDxfId="90"/>
    <tableColumn id="18" name="Column3" dataDxfId="89" totalsRowDxfId="88"/>
    <tableColumn id="15" name="Total" totalsRowFunction="sum" dataDxfId="87" totalsRowDxfId="86">
      <calculatedColumnFormula>SUM(CashReceipts[[#This Row],[Period 0]:[Period 12]])</calculatedColumnFormula>
    </tableColumn>
    <tableColumn id="16" name="Column1" dataDxfId="85" totalsRowDxfId="84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Receipts" altTextSummary="Cash receipts for 12 months starting with the first month of the fiscal year along with a calculated grand total."/>
    </ext>
  </extLst>
</table>
</file>

<file path=xl/tables/table2.xml><?xml version="1.0" encoding="utf-8"?>
<table xmlns="http://schemas.openxmlformats.org/spreadsheetml/2006/main" id="2" name="CashPaidOut" displayName="CashPaidOut" ref="B16:S36" headerRowCount="0" totalsRowCount="1" headerRowDxfId="83" dataDxfId="82" totalsRowDxfId="81">
  <tableColumns count="18">
    <tableColumn id="1" name="Items" totalsRowLabel="Total" headerRowDxfId="80" dataDxfId="79" totalsRowDxfId="78"/>
    <tableColumn id="17" name="Column2" headerRowDxfId="77" dataDxfId="76" totalsRowDxfId="75"/>
    <tableColumn id="2" name="Period 0" totalsRowFunction="sum" dataDxfId="74" totalsRowDxfId="73"/>
    <tableColumn id="3" name="Period 1" totalsRowFunction="sum" dataDxfId="72" totalsRowDxfId="71">
      <calculatedColumnFormula>3000*4</calculatedColumnFormula>
    </tableColumn>
    <tableColumn id="4" name="Period 2" totalsRowFunction="sum" dataDxfId="70" totalsRowDxfId="69"/>
    <tableColumn id="5" name="Period 3" totalsRowFunction="sum" dataDxfId="68" totalsRowDxfId="67"/>
    <tableColumn id="6" name="Period 4" totalsRowFunction="sum" dataDxfId="66" totalsRowDxfId="65"/>
    <tableColumn id="7" name="Period 5" totalsRowFunction="sum" dataDxfId="64" totalsRowDxfId="63"/>
    <tableColumn id="8" name="Period 6" totalsRowFunction="sum" dataDxfId="62" totalsRowDxfId="61"/>
    <tableColumn id="9" name="Period 7" totalsRowFunction="sum" dataDxfId="60" totalsRowDxfId="59"/>
    <tableColumn id="10" name="Period 8" totalsRowFunction="sum" dataDxfId="58" totalsRowDxfId="57"/>
    <tableColumn id="11" name="Period 9" totalsRowFunction="sum" dataDxfId="56" totalsRowDxfId="55"/>
    <tableColumn id="12" name="Period 10" totalsRowFunction="sum" dataDxfId="54" totalsRowDxfId="53"/>
    <tableColumn id="13" name="Period 11" totalsRowFunction="sum" dataDxfId="52" totalsRowDxfId="51"/>
    <tableColumn id="14" name="Period 12" totalsRowFunction="sum" dataDxfId="50" totalsRowDxfId="49"/>
    <tableColumn id="18" name="Column3" dataDxfId="48" totalsRowDxfId="47"/>
    <tableColumn id="15" name="Total" totalsRowFunction="sum" dataDxfId="46" totalsRowDxfId="45">
      <calculatedColumnFormula>SUM(CashPaidOut[[#This Row],[Period 0]:[Period 12]])</calculatedColumnFormula>
    </tableColumn>
    <tableColumn id="16" name="Column1" dataDxfId="44" totalsRowDxfId="43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Paid Out" altTextSummary="Cash payouts for 12 months starting with the first month of the fiscal year along with a calculated grand total."/>
    </ext>
  </extLst>
</table>
</file>

<file path=xl/tables/table3.xml><?xml version="1.0" encoding="utf-8"?>
<table xmlns="http://schemas.openxmlformats.org/spreadsheetml/2006/main" id="3" name="CashPaidOut2" displayName="CashPaidOut2" ref="B39:S44" headerRowCount="0" totalsRowCount="1" headerRowDxfId="42" dataDxfId="41" totalsRowDxfId="40">
  <tableColumns count="18">
    <tableColumn id="1" name="Items" totalsRowLabel="Total" headerRowDxfId="39" dataDxfId="38" totalsRowDxfId="37"/>
    <tableColumn id="17" name="Column2" headerRowDxfId="36" dataDxfId="35" totalsRowDxfId="34"/>
    <tableColumn id="2" name="Period 0" totalsRowFunction="sum" dataDxfId="33" totalsRowDxfId="32"/>
    <tableColumn id="3" name="Period 1" totalsRowFunction="sum" dataDxfId="31" totalsRowDxfId="30"/>
    <tableColumn id="4" name="Period 2" totalsRowFunction="sum" dataDxfId="29" totalsRowDxfId="28"/>
    <tableColumn id="5" name="Period 3" totalsRowFunction="sum" dataDxfId="27" totalsRowDxfId="26"/>
    <tableColumn id="6" name="Period 4" totalsRowFunction="sum" dataDxfId="25" totalsRowDxfId="24"/>
    <tableColumn id="7" name="Period 5" totalsRowFunction="sum" dataDxfId="23" totalsRowDxfId="22"/>
    <tableColumn id="8" name="Period 6" totalsRowFunction="sum" dataDxfId="21" totalsRowDxfId="20"/>
    <tableColumn id="9" name="Period 7" totalsRowFunction="sum" dataDxfId="19" totalsRowDxfId="18"/>
    <tableColumn id="10" name="Period 8" totalsRowFunction="sum" dataDxfId="17" totalsRowDxfId="16"/>
    <tableColumn id="11" name="Period 9" totalsRowFunction="sum" dataDxfId="15" totalsRowDxfId="14"/>
    <tableColumn id="12" name="Period 10" totalsRowFunction="sum" dataDxfId="13" totalsRowDxfId="12"/>
    <tableColumn id="13" name="Period 11" totalsRowFunction="sum" dataDxfId="11" totalsRowDxfId="10"/>
    <tableColumn id="14" name="Period 12" totalsRowFunction="sum" dataDxfId="9" totalsRowDxfId="8"/>
    <tableColumn id="18" name="Column3" dataDxfId="7" totalsRowDxfId="6"/>
    <tableColumn id="15" name="Total" totalsRowFunction="sum" dataDxfId="5" totalsRowDxfId="4">
      <calculatedColumnFormula>SUM(CashPaidOut2[[#This Row],[Period 0]:[Period 12]])</calculatedColumnFormula>
    </tableColumn>
    <tableColumn id="16" name="Column1" dataDxfId="3" totalsRowDxfId="2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Paid Out (Non P&amp;L)" altTextSummary="Cash receipts (non P&amp;L) for 12 months starting with the first month of the fiscal year along with a calculated grand total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47"/>
  <sheetViews>
    <sheetView showGridLines="0" tabSelected="1" topLeftCell="B1" zoomScaleNormal="100" workbookViewId="0">
      <pane ySplit="4" topLeftCell="A8" activePane="bottomLeft" state="frozen"/>
      <selection pane="bottomLeft" activeCell="R6" sqref="R6"/>
    </sheetView>
  </sheetViews>
  <sheetFormatPr defaultRowHeight="17.25" customHeight="1" x14ac:dyDescent="0.25"/>
  <cols>
    <col min="1" max="1" width="2.25" customWidth="1"/>
    <col min="2" max="2" width="32.625" customWidth="1"/>
    <col min="3" max="3" width="2.875" customWidth="1"/>
    <col min="4" max="4" width="9.375" customWidth="1"/>
    <col min="5" max="16" width="9.625" customWidth="1"/>
    <col min="17" max="17" width="2.875" customWidth="1"/>
    <col min="18" max="18" width="11" bestFit="1" customWidth="1"/>
  </cols>
  <sheetData>
    <row r="1" spans="2:19" ht="42" customHeight="1" thickBot="1" x14ac:dyDescent="0.5">
      <c r="B1" s="3" t="s">
        <v>18</v>
      </c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22.5" customHeight="1" thickTop="1" x14ac:dyDescent="0.25">
      <c r="Q2" s="13"/>
    </row>
    <row r="3" spans="2:19" ht="25.5" customHeight="1" x14ac:dyDescent="0.35">
      <c r="B3" s="16" t="s">
        <v>15</v>
      </c>
      <c r="D3" s="8" t="s">
        <v>19</v>
      </c>
      <c r="E3" s="15" t="str">
        <f>UPPER(TEXT(FiscalYearStartDate,"mmm"))</f>
        <v>NOV</v>
      </c>
      <c r="F3" s="15" t="str">
        <f>UPPER(TEXT(EOMONTH(FiscalYearStartDate,1),"mmm"))</f>
        <v>DEC</v>
      </c>
      <c r="G3" s="15" t="str">
        <f>UPPER(TEXT(EOMONTH(FiscalYearStartDate,2),"mmm"))</f>
        <v>JAN</v>
      </c>
      <c r="H3" s="15" t="str">
        <f>UPPER(TEXT(EOMONTH(FiscalYearStartDate,3),"mmm"))</f>
        <v>FEB</v>
      </c>
      <c r="I3" s="15" t="str">
        <f>UPPER(TEXT(EOMONTH(FiscalYearStartDate,4),"mmm"))</f>
        <v>MAR</v>
      </c>
      <c r="J3" s="15" t="str">
        <f>UPPER(TEXT(EOMONTH(FiscalYearStartDate,5),"mmm"))</f>
        <v>APR</v>
      </c>
      <c r="K3" s="15" t="str">
        <f>UPPER(TEXT(EOMONTH(FiscalYearStartDate,6),"mmm"))</f>
        <v>MAY</v>
      </c>
      <c r="L3" s="15" t="str">
        <f>UPPER(TEXT(EOMONTH(FiscalYearStartDate,7),"mmm"))</f>
        <v>JUN</v>
      </c>
      <c r="M3" s="15" t="str">
        <f>UPPER(TEXT(EOMONTH(FiscalYearStartDate,8),"mmm"))</f>
        <v>JUL</v>
      </c>
      <c r="N3" s="15" t="str">
        <f>UPPER(TEXT(EOMONTH(FiscalYearStartDate,9),"mmm"))</f>
        <v>AUG</v>
      </c>
      <c r="O3" s="15" t="str">
        <f>UPPER(TEXT(EOMONTH(FiscalYearStartDate,10),"mmm"))</f>
        <v>SEP</v>
      </c>
      <c r="P3" s="15" t="str">
        <f>UPPER(TEXT(EOMONTH(FiscalYearStartDate,11),"mmm"))</f>
        <v>OCT</v>
      </c>
      <c r="Q3" s="11"/>
      <c r="R3" s="9" t="s">
        <v>10</v>
      </c>
      <c r="S3" s="1"/>
    </row>
    <row r="4" spans="2:19" ht="12.75" customHeight="1" thickBot="1" x14ac:dyDescent="0.3">
      <c r="B4" s="2">
        <v>43040</v>
      </c>
      <c r="D4" s="10" t="s">
        <v>16</v>
      </c>
      <c r="E4" s="14">
        <f>FiscalYearStartDate</f>
        <v>43040</v>
      </c>
      <c r="F4" s="14">
        <f t="shared" ref="F4" si="0">EOMONTH(E4,0)+DAY(FiscalYearStartDate)</f>
        <v>43070</v>
      </c>
      <c r="G4" s="14">
        <f t="shared" ref="G4" si="1">EOMONTH(F4,0)+DAY(FiscalYearStartDate)</f>
        <v>43101</v>
      </c>
      <c r="H4" s="14">
        <f t="shared" ref="H4" si="2">EOMONTH(G4,0)+DAY(FiscalYearStartDate)</f>
        <v>43132</v>
      </c>
      <c r="I4" s="14">
        <f t="shared" ref="I4" si="3">EOMONTH(H4,0)+DAY(FiscalYearStartDate)</f>
        <v>43160</v>
      </c>
      <c r="J4" s="14">
        <f t="shared" ref="J4" si="4">EOMONTH(I4,0)+DAY(FiscalYearStartDate)</f>
        <v>43191</v>
      </c>
      <c r="K4" s="14">
        <f t="shared" ref="K4" si="5">EOMONTH(J4,0)+DAY(FiscalYearStartDate)</f>
        <v>43221</v>
      </c>
      <c r="L4" s="14">
        <f t="shared" ref="L4" si="6">EOMONTH(K4,0)+DAY(FiscalYearStartDate)</f>
        <v>43252</v>
      </c>
      <c r="M4" s="14">
        <f t="shared" ref="M4" si="7">EOMONTH(L4,0)+DAY(FiscalYearStartDate)</f>
        <v>43282</v>
      </c>
      <c r="N4" s="14">
        <f t="shared" ref="N4" si="8">EOMONTH(M4,0)+DAY(FiscalYearStartDate)</f>
        <v>43313</v>
      </c>
      <c r="O4" s="14">
        <f t="shared" ref="O4" si="9">EOMONTH(N4,0)+DAY(FiscalYearStartDate)</f>
        <v>43344</v>
      </c>
      <c r="P4" s="14">
        <f t="shared" ref="P4" si="10">EOMONTH(O4,0)+DAY(FiscalYearStartDate)</f>
        <v>43374</v>
      </c>
      <c r="Q4" s="12"/>
      <c r="R4" s="8" t="s">
        <v>17</v>
      </c>
      <c r="S4" s="1"/>
    </row>
    <row r="5" spans="2:19" ht="17.25" customHeight="1" thickTop="1" x14ac:dyDescent="0.25">
      <c r="B5" s="18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1"/>
      <c r="S5" s="23"/>
    </row>
    <row r="6" spans="2:19" ht="17.25" customHeight="1" thickBot="1" x14ac:dyDescent="0.3">
      <c r="B6" s="24" t="s">
        <v>0</v>
      </c>
      <c r="C6" s="25"/>
      <c r="D6" s="26"/>
      <c r="E6" s="26">
        <f>D47</f>
        <v>0</v>
      </c>
      <c r="F6" s="26">
        <f>E47</f>
        <v>0</v>
      </c>
      <c r="G6" s="26">
        <f>F47</f>
        <v>0</v>
      </c>
      <c r="H6" s="26">
        <f t="shared" ref="H6:R6" si="11">G47</f>
        <v>0</v>
      </c>
      <c r="I6" s="26">
        <f t="shared" si="11"/>
        <v>0</v>
      </c>
      <c r="J6" s="26">
        <f t="shared" si="11"/>
        <v>0</v>
      </c>
      <c r="K6" s="26">
        <f t="shared" si="11"/>
        <v>0</v>
      </c>
      <c r="L6" s="26">
        <f t="shared" si="11"/>
        <v>0</v>
      </c>
      <c r="M6" s="26">
        <f t="shared" si="11"/>
        <v>0</v>
      </c>
      <c r="N6" s="26">
        <f t="shared" si="11"/>
        <v>0</v>
      </c>
      <c r="O6" s="26">
        <f t="shared" si="11"/>
        <v>0</v>
      </c>
      <c r="P6" s="26">
        <f t="shared" si="11"/>
        <v>0</v>
      </c>
      <c r="Q6" s="27">
        <f t="shared" si="11"/>
        <v>0</v>
      </c>
      <c r="R6" s="26">
        <f t="shared" si="11"/>
        <v>0</v>
      </c>
      <c r="S6" s="28"/>
    </row>
    <row r="7" spans="2:19" ht="17.25" customHeight="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9"/>
      <c r="R7" s="25"/>
      <c r="S7" s="25"/>
    </row>
    <row r="8" spans="2:19" ht="17.25" customHeight="1" x14ac:dyDescent="0.25">
      <c r="B8" s="30" t="s">
        <v>11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9"/>
      <c r="R8" s="25"/>
      <c r="S8" s="25"/>
    </row>
    <row r="9" spans="2:19" ht="17.25" customHeight="1" x14ac:dyDescent="0.25">
      <c r="B9" s="31" t="s">
        <v>1</v>
      </c>
      <c r="C9" s="29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2"/>
      <c r="Q9" s="29"/>
      <c r="R9" s="25">
        <f>SUM(CashReceipts[[#This Row],[Period 0]:[Period 12]])</f>
        <v>0</v>
      </c>
      <c r="S9" s="25"/>
    </row>
    <row r="10" spans="2:19" ht="17.25" customHeight="1" x14ac:dyDescent="0.25">
      <c r="B10" s="31" t="s">
        <v>2</v>
      </c>
      <c r="C10" s="29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29"/>
      <c r="R10" s="25">
        <f>SUM(CashReceipts[[#This Row],[Period 0]:[Period 12]])</f>
        <v>0</v>
      </c>
      <c r="S10" s="25"/>
    </row>
    <row r="11" spans="2:19" ht="17.25" customHeight="1" x14ac:dyDescent="0.25">
      <c r="B11" s="31" t="s">
        <v>3</v>
      </c>
      <c r="C11" s="34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9"/>
      <c r="R11" s="25">
        <f>SUM(CashReceipts[[#This Row],[Period 0]:[Period 12]])</f>
        <v>0</v>
      </c>
      <c r="S11" s="25"/>
    </row>
    <row r="12" spans="2:19" ht="17.25" customHeight="1" thickBot="1" x14ac:dyDescent="0.3">
      <c r="B12" s="35" t="s">
        <v>10</v>
      </c>
      <c r="C12" s="36"/>
      <c r="D12" s="25">
        <f>SUBTOTAL(109,CashReceipts[Period 0])</f>
        <v>0</v>
      </c>
      <c r="E12" s="25">
        <f>SUBTOTAL(109,CashReceipts[Period 1])</f>
        <v>0</v>
      </c>
      <c r="F12" s="25">
        <f>SUBTOTAL(109,CashReceipts[Period 2])</f>
        <v>0</v>
      </c>
      <c r="G12" s="25">
        <f>SUBTOTAL(109,CashReceipts[Period 3])</f>
        <v>0</v>
      </c>
      <c r="H12" s="25">
        <f>SUBTOTAL(109,CashReceipts[Period 4])</f>
        <v>0</v>
      </c>
      <c r="I12" s="25">
        <f>SUBTOTAL(109,CashReceipts[Period 5])</f>
        <v>0</v>
      </c>
      <c r="J12" s="25">
        <f>SUBTOTAL(109,CashReceipts[Period 6])</f>
        <v>0</v>
      </c>
      <c r="K12" s="25">
        <f>SUBTOTAL(109,CashReceipts[Period 7])</f>
        <v>0</v>
      </c>
      <c r="L12" s="25">
        <f>SUBTOTAL(109,CashReceipts[Period 8])</f>
        <v>0</v>
      </c>
      <c r="M12" s="25">
        <f>SUBTOTAL(109,CashReceipts[Period 9])</f>
        <v>0</v>
      </c>
      <c r="N12" s="25">
        <f>SUBTOTAL(109,CashReceipts[Period 10])</f>
        <v>0</v>
      </c>
      <c r="O12" s="25">
        <f>SUBTOTAL(109,CashReceipts[Period 11])</f>
        <v>0</v>
      </c>
      <c r="P12" s="25">
        <f>SUBTOTAL(109,CashReceipts[Period 12])</f>
        <v>0</v>
      </c>
      <c r="Q12" s="29"/>
      <c r="R12" s="25">
        <f>SUBTOTAL(109,CashReceipts[Total])</f>
        <v>0</v>
      </c>
      <c r="S12" s="25"/>
    </row>
    <row r="13" spans="2:19" ht="17.25" customHeight="1" thickTop="1" thickBot="1" x14ac:dyDescent="0.3">
      <c r="B13" s="37" t="s">
        <v>4</v>
      </c>
      <c r="C13" s="38"/>
      <c r="D13" s="39">
        <f>D6+SUM(CashReceipts[Period 0])</f>
        <v>0</v>
      </c>
      <c r="E13" s="39">
        <f>E6+SUM(CashReceipts[Period 1])</f>
        <v>0</v>
      </c>
      <c r="F13" s="39">
        <f>F6+SUM(CashReceipts[Period 2])</f>
        <v>0</v>
      </c>
      <c r="G13" s="39">
        <f>G6+SUM(CashReceipts[Period 3])</f>
        <v>0</v>
      </c>
      <c r="H13" s="39">
        <f>H6+SUM(CashReceipts[Period 4])</f>
        <v>0</v>
      </c>
      <c r="I13" s="39">
        <f>I6+SUM(CashReceipts[Period 5])</f>
        <v>0</v>
      </c>
      <c r="J13" s="39">
        <f>J6+SUM(CashReceipts[Period 6])</f>
        <v>0</v>
      </c>
      <c r="K13" s="39">
        <f>K6+SUM(CashReceipts[Period 7])</f>
        <v>0</v>
      </c>
      <c r="L13" s="39">
        <f>L6+SUM(CashReceipts[Period 8])</f>
        <v>0</v>
      </c>
      <c r="M13" s="39">
        <f>M6+SUM(CashReceipts[Period 9])</f>
        <v>0</v>
      </c>
      <c r="N13" s="39">
        <f>N6+SUM(CashReceipts[Period 10])</f>
        <v>0</v>
      </c>
      <c r="O13" s="39">
        <f>O6+SUM(CashReceipts[Period 11])</f>
        <v>0</v>
      </c>
      <c r="P13" s="39">
        <f>P6+SUM(CashReceipts[Period 12])</f>
        <v>0</v>
      </c>
      <c r="Q13" s="40"/>
      <c r="R13" s="39">
        <f>R6+SUM(CashReceipts[Total])</f>
        <v>0</v>
      </c>
      <c r="S13" s="41"/>
    </row>
    <row r="14" spans="2:19" ht="17.25" customHeight="1" x14ac:dyDescent="0.25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2:19" ht="17.25" customHeight="1" x14ac:dyDescent="0.3">
      <c r="B15" s="42" t="s">
        <v>12</v>
      </c>
      <c r="C15" s="2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9"/>
      <c r="R15" s="25"/>
      <c r="S15" s="25"/>
    </row>
    <row r="16" spans="2:19" ht="17.25" customHeight="1" x14ac:dyDescent="0.25">
      <c r="B16" s="54" t="s">
        <v>22</v>
      </c>
      <c r="C16" s="29"/>
      <c r="D16" s="44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5"/>
      <c r="R16" s="46">
        <f>SUM(CashPaidOut[[#This Row],[Period 0]:[Period 12]])</f>
        <v>0</v>
      </c>
      <c r="S16" s="46"/>
    </row>
    <row r="17" spans="2:19" ht="17.25" customHeight="1" x14ac:dyDescent="0.25">
      <c r="B17" s="54" t="s">
        <v>22</v>
      </c>
      <c r="C17" s="29"/>
      <c r="D17" s="44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5"/>
      <c r="R17" s="46">
        <f>SUM(CashPaidOut[[#This Row],[Period 0]:[Period 12]])</f>
        <v>0</v>
      </c>
      <c r="S17" s="46"/>
    </row>
    <row r="18" spans="2:19" ht="17.25" customHeight="1" x14ac:dyDescent="0.25">
      <c r="B18" s="54" t="s">
        <v>23</v>
      </c>
      <c r="C18" s="29"/>
      <c r="D18" s="44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5"/>
      <c r="R18" s="46">
        <f>SUM(CashPaidOut[[#This Row],[Period 0]:[Period 12]])</f>
        <v>0</v>
      </c>
      <c r="S18" s="46"/>
    </row>
    <row r="19" spans="2:19" ht="17.25" customHeight="1" x14ac:dyDescent="0.25">
      <c r="B19" s="55" t="s">
        <v>24</v>
      </c>
      <c r="C19" s="29"/>
      <c r="D19" s="4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45"/>
      <c r="R19" s="46">
        <f>SUM(CashPaidOut[[#This Row],[Period 0]:[Period 12]])</f>
        <v>0</v>
      </c>
      <c r="S19" s="46"/>
    </row>
    <row r="20" spans="2:19" ht="17.25" customHeight="1" x14ac:dyDescent="0.25">
      <c r="B20" s="56" t="s">
        <v>25</v>
      </c>
      <c r="C20" s="29"/>
      <c r="D20" s="44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5"/>
      <c r="R20" s="46">
        <f>SUM(CashPaidOut[[#This Row],[Period 0]:[Period 12]])</f>
        <v>0</v>
      </c>
      <c r="S20" s="46"/>
    </row>
    <row r="21" spans="2:19" ht="17.25" customHeight="1" x14ac:dyDescent="0.25">
      <c r="B21" s="54" t="s">
        <v>5</v>
      </c>
      <c r="C21" s="29"/>
      <c r="D21" s="44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5"/>
      <c r="R21" s="46">
        <f>SUM(CashPaidOut[[#This Row],[Period 0]:[Period 12]])</f>
        <v>0</v>
      </c>
      <c r="S21" s="46"/>
    </row>
    <row r="22" spans="2:19" ht="17.25" customHeight="1" x14ac:dyDescent="0.25">
      <c r="B22" s="54" t="s">
        <v>26</v>
      </c>
      <c r="C22" s="29"/>
      <c r="D22" s="44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5"/>
      <c r="R22" s="46">
        <f>SUM(CashPaidOut[[#This Row],[Period 0]:[Period 12]])</f>
        <v>0</v>
      </c>
      <c r="S22" s="46"/>
    </row>
    <row r="23" spans="2:19" ht="17.25" customHeight="1" x14ac:dyDescent="0.25">
      <c r="B23" s="54" t="s">
        <v>6</v>
      </c>
      <c r="C23" s="29"/>
      <c r="D23" s="44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5"/>
      <c r="R23" s="46">
        <f>SUM(CashPaidOut[[#This Row],[Period 0]:[Period 12]])</f>
        <v>0</v>
      </c>
      <c r="S23" s="46"/>
    </row>
    <row r="24" spans="2:19" ht="17.25" customHeight="1" x14ac:dyDescent="0.25">
      <c r="B24" s="54" t="s">
        <v>38</v>
      </c>
      <c r="C24" s="29"/>
      <c r="D24" s="44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5"/>
      <c r="R24" s="46">
        <f>SUM(CashPaidOut[[#This Row],[Period 0]:[Period 12]])</f>
        <v>0</v>
      </c>
      <c r="S24" s="46"/>
    </row>
    <row r="25" spans="2:19" ht="17.25" customHeight="1" x14ac:dyDescent="0.25">
      <c r="B25" s="54" t="s">
        <v>27</v>
      </c>
      <c r="C25" s="29"/>
      <c r="D25" s="4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5"/>
      <c r="R25" s="46">
        <f>SUM(CashPaidOut[[#This Row],[Period 0]:[Period 12]])</f>
        <v>0</v>
      </c>
      <c r="S25" s="46"/>
    </row>
    <row r="26" spans="2:19" ht="17.25" customHeight="1" x14ac:dyDescent="0.25">
      <c r="B26" s="56" t="s">
        <v>28</v>
      </c>
      <c r="C26" s="29"/>
      <c r="D26" s="44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5"/>
      <c r="R26" s="46">
        <f>SUM(CashPaidOut[[#This Row],[Period 0]:[Period 12]])</f>
        <v>0</v>
      </c>
      <c r="S26" s="46"/>
    </row>
    <row r="27" spans="2:19" ht="17.25" customHeight="1" x14ac:dyDescent="0.25">
      <c r="B27" s="54" t="s">
        <v>29</v>
      </c>
      <c r="C27" s="29"/>
      <c r="D27" s="44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5"/>
      <c r="R27" s="46">
        <f>SUM(CashPaidOut[[#This Row],[Period 0]:[Period 12]])</f>
        <v>0</v>
      </c>
      <c r="S27" s="46"/>
    </row>
    <row r="28" spans="2:19" ht="17.25" customHeight="1" x14ac:dyDescent="0.25">
      <c r="B28" s="54" t="s">
        <v>7</v>
      </c>
      <c r="C28" s="29"/>
      <c r="D28" s="44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5"/>
      <c r="R28" s="46">
        <f>SUM(CashPaidOut[[#This Row],[Period 0]:[Period 12]])</f>
        <v>0</v>
      </c>
      <c r="S28" s="46"/>
    </row>
    <row r="29" spans="2:19" ht="17.25" customHeight="1" x14ac:dyDescent="0.25">
      <c r="B29" s="54" t="s">
        <v>30</v>
      </c>
      <c r="C29" s="29"/>
      <c r="D29" s="44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5"/>
      <c r="R29" s="46">
        <f>SUM(CashPaidOut[[#This Row],[Period 0]:[Period 12]])</f>
        <v>0</v>
      </c>
      <c r="S29" s="46"/>
    </row>
    <row r="30" spans="2:19" ht="17.25" customHeight="1" x14ac:dyDescent="0.25">
      <c r="B30" s="54" t="s">
        <v>31</v>
      </c>
      <c r="C30" s="29"/>
      <c r="D30" s="44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5"/>
      <c r="R30" s="46">
        <f>SUM(CashPaidOut[[#This Row],[Period 0]:[Period 12]])</f>
        <v>0</v>
      </c>
      <c r="S30" s="46"/>
    </row>
    <row r="31" spans="2:19" ht="17.25" customHeight="1" x14ac:dyDescent="0.25">
      <c r="B31" s="56" t="s">
        <v>32</v>
      </c>
      <c r="C31" s="29"/>
      <c r="D31" s="4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5"/>
      <c r="R31" s="46">
        <f>SUM(CashPaidOut[[#This Row],[Period 0]:[Period 12]])</f>
        <v>0</v>
      </c>
      <c r="S31" s="46"/>
    </row>
    <row r="32" spans="2:19" ht="17.25" customHeight="1" x14ac:dyDescent="0.25">
      <c r="B32" s="56" t="s">
        <v>33</v>
      </c>
      <c r="C32" s="29"/>
      <c r="D32" s="4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5"/>
      <c r="R32" s="46">
        <f>SUM(CashPaidOut[[#This Row],[Period 0]:[Period 12]])</f>
        <v>0</v>
      </c>
      <c r="S32" s="46"/>
    </row>
    <row r="33" spans="2:19" ht="17.25" customHeight="1" x14ac:dyDescent="0.25">
      <c r="B33" s="56" t="s">
        <v>34</v>
      </c>
      <c r="C33" s="29"/>
      <c r="D33" s="44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5"/>
      <c r="R33" s="46">
        <f>SUM(CashPaidOut[[#This Row],[Period 0]:[Period 12]])</f>
        <v>0</v>
      </c>
      <c r="S33" s="46"/>
    </row>
    <row r="34" spans="2:19" ht="17.25" customHeight="1" x14ac:dyDescent="0.25">
      <c r="B34" s="56" t="s">
        <v>35</v>
      </c>
      <c r="C34" s="29"/>
      <c r="D34" s="44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5"/>
      <c r="R34" s="46">
        <f>SUM(CashPaidOut[[#This Row],[Period 0]:[Period 12]])</f>
        <v>0</v>
      </c>
      <c r="S34" s="46"/>
    </row>
    <row r="35" spans="2:19" ht="17.25" customHeight="1" x14ac:dyDescent="0.25">
      <c r="B35" s="43" t="s">
        <v>7</v>
      </c>
      <c r="C35" s="29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46">
        <f>SUM(CashPaidOut[[#This Row],[Period 0]:[Period 12]])</f>
        <v>0</v>
      </c>
      <c r="S35" s="46"/>
    </row>
    <row r="36" spans="2:19" ht="17.25" customHeight="1" x14ac:dyDescent="0.25">
      <c r="B36" s="57" t="s">
        <v>10</v>
      </c>
      <c r="C36" s="29"/>
      <c r="D36" s="47">
        <f>SUBTOTAL(109,CashPaidOut[Period 0])</f>
        <v>0</v>
      </c>
      <c r="E36" s="47">
        <f>SUBTOTAL(109,CashPaidOut[Period 1])</f>
        <v>0</v>
      </c>
      <c r="F36" s="47">
        <f>SUBTOTAL(109,CashPaidOut[Period 2])</f>
        <v>0</v>
      </c>
      <c r="G36" s="47">
        <f>SUBTOTAL(109,CashPaidOut[Period 3])</f>
        <v>0</v>
      </c>
      <c r="H36" s="47">
        <f>SUBTOTAL(109,CashPaidOut[Period 4])</f>
        <v>0</v>
      </c>
      <c r="I36" s="47">
        <f>SUBTOTAL(109,CashPaidOut[Period 5])</f>
        <v>0</v>
      </c>
      <c r="J36" s="47">
        <f>SUBTOTAL(109,CashPaidOut[Period 6])</f>
        <v>0</v>
      </c>
      <c r="K36" s="47">
        <f>SUBTOTAL(109,CashPaidOut[Period 7])</f>
        <v>0</v>
      </c>
      <c r="L36" s="47">
        <f>SUBTOTAL(109,CashPaidOut[Period 8])</f>
        <v>0</v>
      </c>
      <c r="M36" s="47">
        <f>SUBTOTAL(109,CashPaidOut[Period 9])</f>
        <v>0</v>
      </c>
      <c r="N36" s="47">
        <f>SUBTOTAL(109,CashPaidOut[Period 10])</f>
        <v>0</v>
      </c>
      <c r="O36" s="47">
        <f>SUBTOTAL(109,CashPaidOut[Period 11])</f>
        <v>0</v>
      </c>
      <c r="P36" s="47">
        <f>SUBTOTAL(109,CashPaidOut[Period 12])</f>
        <v>0</v>
      </c>
      <c r="Q36" s="48"/>
      <c r="R36" s="47">
        <f>SUBTOTAL(109,CashPaidOut[Total])</f>
        <v>0</v>
      </c>
      <c r="S36" s="47"/>
    </row>
    <row r="37" spans="2:19" ht="17.25" customHeight="1" x14ac:dyDescent="0.25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2:19" s="7" customFormat="1" ht="17.25" customHeight="1" x14ac:dyDescent="0.3">
      <c r="B38" s="42" t="s">
        <v>13</v>
      </c>
      <c r="C38" s="3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9"/>
      <c r="R38" s="25"/>
      <c r="S38" s="25"/>
    </row>
    <row r="39" spans="2:19" ht="17.25" customHeight="1" x14ac:dyDescent="0.25">
      <c r="B39" s="43" t="s">
        <v>37</v>
      </c>
      <c r="C39" s="29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46">
        <f>SUM(CashPaidOut2[[#This Row],[Period 0]:[Period 12]])</f>
        <v>0</v>
      </c>
      <c r="S39" s="46"/>
    </row>
    <row r="40" spans="2:19" ht="17.25" customHeight="1" x14ac:dyDescent="0.25">
      <c r="B40" s="43" t="s">
        <v>36</v>
      </c>
      <c r="C40" s="29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6">
        <f>SUM(CashPaidOut2[[#This Row],[Period 0]:[Period 12]])</f>
        <v>0</v>
      </c>
      <c r="S40" s="46"/>
    </row>
    <row r="41" spans="2:19" ht="17.25" customHeight="1" x14ac:dyDescent="0.25">
      <c r="B41" s="43" t="s">
        <v>8</v>
      </c>
      <c r="C41" s="29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46">
        <f>SUM(CashPaidOut2[[#This Row],[Period 0]:[Period 12]])</f>
        <v>0</v>
      </c>
      <c r="S41" s="46"/>
    </row>
    <row r="42" spans="2:19" ht="17.25" customHeight="1" x14ac:dyDescent="0.25">
      <c r="B42" s="43" t="s">
        <v>20</v>
      </c>
      <c r="C42" s="29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46">
        <f>SUM(CashPaidOut2[[#This Row],[Period 0]:[Period 12]])</f>
        <v>0</v>
      </c>
      <c r="S42" s="46"/>
    </row>
    <row r="43" spans="2:19" ht="17.25" customHeight="1" x14ac:dyDescent="0.25">
      <c r="B43" s="43" t="s">
        <v>21</v>
      </c>
      <c r="C43" s="29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6">
        <f>SUM(CashPaidOut2[[#This Row],[Period 0]:[Period 12]])</f>
        <v>0</v>
      </c>
      <c r="S43" s="46"/>
    </row>
    <row r="44" spans="2:19" ht="17.25" customHeight="1" x14ac:dyDescent="0.25">
      <c r="B44" s="57" t="s">
        <v>10</v>
      </c>
      <c r="C44" s="29"/>
      <c r="D44" s="47">
        <f>SUBTOTAL(109,CashPaidOut2[Period 0])</f>
        <v>0</v>
      </c>
      <c r="E44" s="47">
        <f>SUBTOTAL(109,CashPaidOut2[Period 1])</f>
        <v>0</v>
      </c>
      <c r="F44" s="47">
        <f>SUBTOTAL(109,CashPaidOut2[Period 2])</f>
        <v>0</v>
      </c>
      <c r="G44" s="47">
        <f>SUBTOTAL(109,CashPaidOut2[Period 3])</f>
        <v>0</v>
      </c>
      <c r="H44" s="47">
        <f>SUBTOTAL(109,CashPaidOut2[Period 4])</f>
        <v>0</v>
      </c>
      <c r="I44" s="47">
        <f>SUBTOTAL(109,CashPaidOut2[Period 5])</f>
        <v>0</v>
      </c>
      <c r="J44" s="47">
        <f>SUBTOTAL(109,CashPaidOut2[Period 6])</f>
        <v>0</v>
      </c>
      <c r="K44" s="47">
        <f>SUBTOTAL(109,CashPaidOut2[Period 7])</f>
        <v>0</v>
      </c>
      <c r="L44" s="47">
        <f>SUBTOTAL(109,CashPaidOut2[Period 8])</f>
        <v>0</v>
      </c>
      <c r="M44" s="47">
        <f>SUBTOTAL(109,CashPaidOut2[Period 9])</f>
        <v>0</v>
      </c>
      <c r="N44" s="47">
        <f>SUBTOTAL(109,CashPaidOut2[Period 10])</f>
        <v>0</v>
      </c>
      <c r="O44" s="47">
        <f>SUBTOTAL(109,CashPaidOut2[Period 11])</f>
        <v>0</v>
      </c>
      <c r="P44" s="47">
        <f>SUBTOTAL(109,CashPaidOut2[Period 12])</f>
        <v>0</v>
      </c>
      <c r="Q44" s="49"/>
      <c r="R44" s="47">
        <f>SUBTOTAL(109,CashPaidOut2[Total])</f>
        <v>0</v>
      </c>
      <c r="S44" s="50"/>
    </row>
    <row r="45" spans="2:19" ht="17.25" customHeight="1" thickBot="1" x14ac:dyDescent="0.35">
      <c r="B45" s="37" t="s">
        <v>14</v>
      </c>
      <c r="C45" s="38"/>
      <c r="D45" s="39">
        <f>SUM(CashPaidOut[Period 0],CashPaidOut2[Period 0])</f>
        <v>0</v>
      </c>
      <c r="E45" s="39">
        <f>SUM(CashPaidOut[Period 1],CashPaidOut2[Period 1])</f>
        <v>0</v>
      </c>
      <c r="F45" s="39">
        <f>SUM(CashPaidOut[Period 2],CashPaidOut2[Period 2])</f>
        <v>0</v>
      </c>
      <c r="G45" s="39">
        <f>SUM(CashPaidOut[Period 3],CashPaidOut2[Period 3])</f>
        <v>0</v>
      </c>
      <c r="H45" s="39">
        <f>SUM(CashPaidOut[Period 4],CashPaidOut2[Period 4])</f>
        <v>0</v>
      </c>
      <c r="I45" s="39">
        <f>SUM(CashPaidOut[Period 5],CashPaidOut2[Period 5])</f>
        <v>0</v>
      </c>
      <c r="J45" s="39">
        <f>SUM(CashPaidOut[Period 6],CashPaidOut2[Period 6])</f>
        <v>0</v>
      </c>
      <c r="K45" s="39">
        <f>SUM(CashPaidOut[Period 7],CashPaidOut2[Period 7])</f>
        <v>0</v>
      </c>
      <c r="L45" s="39">
        <f>SUM(CashPaidOut[Period 8],CashPaidOut2[Period 8])</f>
        <v>0</v>
      </c>
      <c r="M45" s="39">
        <f>SUM(CashPaidOut[Period 9],CashPaidOut2[Period 9])</f>
        <v>0</v>
      </c>
      <c r="N45" s="39">
        <f>SUM(CashPaidOut[Period 10],CashPaidOut2[Period 10])</f>
        <v>0</v>
      </c>
      <c r="O45" s="39">
        <f>SUM(CashPaidOut[Period 11],CashPaidOut2[Period 11])</f>
        <v>0</v>
      </c>
      <c r="P45" s="51">
        <f>SUM(CashPaidOut[Period 12],CashPaidOut2[Period 12])</f>
        <v>0</v>
      </c>
      <c r="Q45" s="38"/>
      <c r="R45" s="39">
        <f>SUM(CashPaidOut[Total],CashPaidOut2[Total])</f>
        <v>0</v>
      </c>
      <c r="S45" s="52"/>
    </row>
    <row r="46" spans="2:19" s="6" customFormat="1" ht="17.2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2:19" ht="17.25" customHeight="1" thickBot="1" x14ac:dyDescent="0.35">
      <c r="B47" s="37" t="s">
        <v>9</v>
      </c>
      <c r="C47" s="38"/>
      <c r="D47" s="39">
        <f t="shared" ref="D47:P47" si="12">D13-D45</f>
        <v>0</v>
      </c>
      <c r="E47" s="39">
        <f t="shared" si="12"/>
        <v>0</v>
      </c>
      <c r="F47" s="39">
        <f t="shared" si="12"/>
        <v>0</v>
      </c>
      <c r="G47" s="39">
        <f t="shared" si="12"/>
        <v>0</v>
      </c>
      <c r="H47" s="39">
        <f t="shared" si="12"/>
        <v>0</v>
      </c>
      <c r="I47" s="39">
        <f t="shared" si="12"/>
        <v>0</v>
      </c>
      <c r="J47" s="39">
        <f t="shared" si="12"/>
        <v>0</v>
      </c>
      <c r="K47" s="39">
        <f t="shared" si="12"/>
        <v>0</v>
      </c>
      <c r="L47" s="39">
        <f t="shared" si="12"/>
        <v>0</v>
      </c>
      <c r="M47" s="39">
        <f t="shared" si="12"/>
        <v>0</v>
      </c>
      <c r="N47" s="39">
        <f t="shared" si="12"/>
        <v>0</v>
      </c>
      <c r="O47" s="39">
        <f t="shared" si="12"/>
        <v>0</v>
      </c>
      <c r="P47" s="51">
        <f t="shared" si="12"/>
        <v>0</v>
      </c>
      <c r="Q47" s="38"/>
      <c r="R47" s="39">
        <f>R13-R45</f>
        <v>0</v>
      </c>
      <c r="S47" s="52"/>
    </row>
  </sheetData>
  <mergeCells count="3">
    <mergeCell ref="B14:S14"/>
    <mergeCell ref="B37:S37"/>
    <mergeCell ref="B46:S46"/>
  </mergeCells>
  <conditionalFormatting sqref="E6:P6">
    <cfRule type="expression" dxfId="127" priority="3">
      <formula>E6&lt;0</formula>
    </cfRule>
  </conditionalFormatting>
  <conditionalFormatting sqref="E47:P47">
    <cfRule type="expression" dxfId="126" priority="2">
      <formula>E47&lt;0</formula>
    </cfRule>
  </conditionalFormatting>
  <conditionalFormatting sqref="E13:P13">
    <cfRule type="expression" dxfId="125" priority="1">
      <formula>E13&lt;0</formula>
    </cfRule>
  </conditionalFormatting>
  <printOptions horizontalCentered="1" verticalCentered="1"/>
  <pageMargins left="0.5" right="0.5" top="0.5" bottom="0.5" header="0.3" footer="0.3"/>
  <pageSetup scale="62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D47:P47 R47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'Cash Flow Statement'!D47:P47</xm:f>
              <xm:sqref>S47</xm:sqref>
            </x14:sparkline>
            <x14:sparkline>
              <xm:f>'Cash Flow Statement'!D13:P13</xm:f>
              <xm:sqref>S13</xm:sqref>
            </x14:sparkline>
            <x14:sparkline>
              <xm:f>'Cash Flow Statement'!D44:P44</xm:f>
              <xm:sqref>S44</xm:sqref>
            </x14:sparkline>
            <x14:sparkline>
              <xm:f>'Cash Flow Statement'!D45:P45</xm:f>
              <xm:sqref>S45</xm:sqref>
            </x14:sparkline>
            <x14:sparkline>
              <xm:f>'Cash Flow Statement'!D36:P36</xm:f>
              <xm:sqref>S36</xm:sqref>
            </x14:sparkline>
            <x14:sparkline>
              <xm:f>'Cash Flow Statement'!D6:P6</xm:f>
              <xm:sqref>S6</xm:sqref>
            </x14:sparkline>
            <x14:sparkline>
              <xm:f>'Cash Flow Statement'!D12:P12</xm:f>
              <xm:sqref>S12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84A6592-B3DF-4E49-A978-FDD19C943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 Statement</vt:lpstr>
      <vt:lpstr>FiscalYearStartDate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2014-05-21T16:08:04Z</dcterms:created>
  <dcterms:modified xsi:type="dcterms:W3CDTF">2018-07-02T17:46:12Z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TC031076379991</vt:lpwstr>
  </property>
</Properties>
</file>